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https://marionia.sharepoint.com/sites/FinanceDepartment/Shared Documents/General/3 - Economic Development/Urban Renewal Items/"/>
    </mc:Choice>
  </mc:AlternateContent>
  <xr:revisionPtr revIDLastSave="153" documentId="8_{9B8F7648-9401-4918-BDCD-71EC9D0C6347}" xr6:coauthVersionLast="47" xr6:coauthVersionMax="47" xr10:uidLastSave="{5F040EB2-3C50-4AB7-B0DF-4922673E39E2}"/>
  <bookViews>
    <workbookView xWindow="28680" yWindow="-120" windowWidth="29040" windowHeight="15720" tabRatio="500" activeTab="1" xr2:uid="{00000000-000D-0000-FFFF-FFFF00000000}"/>
  </bookViews>
  <sheets>
    <sheet name="Instructions" sheetId="3" r:id="rId1"/>
    <sheet name="Exhibit B Calculation" sheetId="1" r:id="rId2"/>
    <sheet name="Levy Rates by District"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9" i="1" l="1"/>
  <c r="C11" i="1"/>
  <c r="E15" i="1"/>
  <c r="F15" i="1"/>
  <c r="E11" i="1"/>
  <c r="F11" i="1"/>
  <c r="G9" i="1"/>
  <c r="D15" i="1" l="1"/>
  <c r="C15" i="1"/>
  <c r="G15" i="1" s="1"/>
  <c r="D11" i="1"/>
  <c r="G11" i="1"/>
  <c r="G13" i="1"/>
  <c r="D23" i="1"/>
  <c r="C17" i="1" l="1"/>
  <c r="C23" i="1" s="1"/>
  <c r="G23" i="1" s="1"/>
  <c r="C26" i="1" s="1"/>
  <c r="C29" i="1" s="1"/>
  <c r="C31" i="1" l="1"/>
  <c r="C32" i="1" s="1"/>
</calcChain>
</file>

<file path=xl/sharedStrings.xml><?xml version="1.0" encoding="utf-8"?>
<sst xmlns="http://schemas.openxmlformats.org/spreadsheetml/2006/main" count="118" uniqueCount="95">
  <si>
    <t>Property Address:</t>
  </si>
  <si>
    <t>Parcel ID:</t>
  </si>
  <si>
    <t>TOTAL</t>
  </si>
  <si>
    <t>(1)</t>
  </si>
  <si>
    <t>(3)</t>
  </si>
  <si>
    <t>(4)</t>
  </si>
  <si>
    <t>Incremental Valuation:</t>
  </si>
  <si>
    <t>(5)</t>
  </si>
  <si>
    <t>(6)</t>
  </si>
  <si>
    <t>The TIF Value (4) factored by the Adjusted Levy Rate (5):</t>
  </si>
  <si>
    <t>=</t>
  </si>
  <si>
    <t>(7)</t>
  </si>
  <si>
    <t>Less property tax credit of:</t>
  </si>
  <si>
    <t xml:space="preserve">Equals = </t>
  </si>
  <si>
    <t>Available TIF Estimate</t>
  </si>
  <si>
    <t>(8)</t>
  </si>
  <si>
    <t>Developer's Estimate of TIF Worksheet</t>
  </si>
  <si>
    <t>Developer's Estimated TIF</t>
  </si>
  <si>
    <t>per development agreement</t>
  </si>
  <si>
    <t>(2a)</t>
  </si>
  <si>
    <t>rollback factor</t>
  </si>
  <si>
    <t>(2b)</t>
  </si>
  <si>
    <t>(3b)</t>
  </si>
  <si>
    <t xml:space="preserve">Note: Forward property tax payment receipts at time of submission of this worksheet.  </t>
  </si>
  <si>
    <t>Current consolidated property tax levy rate for TIF:</t>
  </si>
  <si>
    <t>Exhibit B Calculation</t>
  </si>
  <si>
    <t xml:space="preserve">Date of Preparation:  </t>
  </si>
  <si>
    <t>Base Gross Valuation:</t>
  </si>
  <si>
    <t xml:space="preserve">% of the Available TIF Estimate = </t>
  </si>
  <si>
    <t>URA</t>
  </si>
  <si>
    <t>County District</t>
  </si>
  <si>
    <t>State District</t>
  </si>
  <si>
    <t>Winslow</t>
  </si>
  <si>
    <t>Collins</t>
  </si>
  <si>
    <t>W Tow Terr</t>
  </si>
  <si>
    <t>FY20-21 TIF Rate</t>
  </si>
  <si>
    <t>29th Ave</t>
  </si>
  <si>
    <t>Hwy 13 N 1</t>
  </si>
  <si>
    <t>Central Corridor</t>
  </si>
  <si>
    <t>Base Taxable Valuation:</t>
  </si>
  <si>
    <t>(3) Enter the base valuation as obtained from the development agreement.  Again, overwrite the rollback  factor (%).</t>
  </si>
  <si>
    <t>(4) The incremental value will automatically calculate once information in 1-3 is completed.</t>
  </si>
  <si>
    <t>(6) This step automatically divides the incremental value by 1,000 so it can be multiplied by the tax rate</t>
  </si>
  <si>
    <t>(7) Enter any property tax credits received on the parcel</t>
  </si>
  <si>
    <r>
      <t xml:space="preserve">(8) Enter the Annual Percentage Rebate found in the development agreement in Step one of </t>
    </r>
    <r>
      <rPr>
        <i/>
        <sz val="12"/>
        <color theme="1"/>
        <rFont val="Calibri"/>
        <family val="2"/>
        <scheme val="minor"/>
      </rPr>
      <t>Collecting Information.</t>
    </r>
  </si>
  <si>
    <r>
      <t xml:space="preserve">(1) Enter the date of preparation.  Enter the property address and parcel number as noted in step two of </t>
    </r>
    <r>
      <rPr>
        <i/>
        <sz val="12"/>
        <color theme="1"/>
        <rFont val="Calibri"/>
        <family val="2"/>
        <scheme val="minor"/>
      </rPr>
      <t xml:space="preserve">Collecting Information </t>
    </r>
    <r>
      <rPr>
        <sz val="12"/>
        <color theme="1"/>
        <rFont val="Calibri"/>
        <family val="2"/>
        <scheme val="minor"/>
      </rPr>
      <t xml:space="preserve">(above).  </t>
    </r>
  </si>
  <si>
    <t>Contact</t>
  </si>
  <si>
    <t>Finance Director - Lianne Cairy, CPA</t>
  </si>
  <si>
    <t>(319) 743-6352</t>
  </si>
  <si>
    <t>lcairy@cityofmarion.org</t>
  </si>
  <si>
    <t>https://linn.iowaassessors.com/search.php</t>
  </si>
  <si>
    <t>FY21-22 TIF Rate</t>
  </si>
  <si>
    <t>FY22-23 TIF Rate</t>
  </si>
  <si>
    <t>FY23-24 TIF Rate</t>
  </si>
  <si>
    <t>Echo Hill</t>
  </si>
  <si>
    <t>FY24-25 TIF Rate</t>
  </si>
  <si>
    <t xml:space="preserve">Under "Company Certifications" or "Property Tax Payment Certification" in a developer's tax increment financing (TIF) agreement with the City of Marion, companies agree to provide documentation to the City no later than October 15 of each year.
Documentation typically includes a property tax receipt as well as the Company's Estimate of the estimated Incremental Property Tax Revenues anticipated to be paid in the fiscal year immediately following the certification.  For example, a Company would certify no later than October 15, 2024 an amount anticipated to be paid during fiscal year 2025-2026 (payments  made December 1, 2025 and June 1, 2026).
This excel spreadsheet assists with the Exhibit B calculation.
It is always a good idea to start by reviewing the Company's development agreement to ensure all obligations are met in the agreement.  (Some development agreements involve additional steps such as certifying completion of work or submitting invoices for work completed).
</t>
  </si>
  <si>
    <r>
      <rPr>
        <b/>
        <sz val="12"/>
        <color theme="1"/>
        <rFont val="Calibri"/>
        <family val="2"/>
        <scheme val="minor"/>
      </rPr>
      <t>Collect Information Needed to Complete the Exhibit B Calculation</t>
    </r>
    <r>
      <rPr>
        <sz val="12"/>
        <color theme="1"/>
        <rFont val="Calibri"/>
        <family val="2"/>
        <scheme val="minor"/>
      </rPr>
      <t xml:space="preserve">
1. Reference your development agreement and take note of the base valuation and the percentage of rebate to received each year.  The base value is typically found on the first page of the development agreement.  The Annual Percentage is typically found in the "Property Tax Payment Certification" section. 
Base Valuation :
Annual Percentage (rebate) for Fiscal Year 2025-2026:  
2. Reference your property tax bill received from Linn County.  The property tax bill contains valuable information that will assist with the preparation of this calculation. 
Take note of the following:
Parcel Number:
Address:
Property Tax Credits:
</t>
    </r>
  </si>
  <si>
    <t>3. Navigate to the Linn County Land Records - Real Estate Search website:
https://gis.linncountyiowa.gov/apps/real-estate/land-records/  
Read and acknowledge the disclaimer by selecting "Yes, I Agree"
Type in the Parcel Number from above.  If the Parcel Number does not work, use the house number and street to look up the property.
Take Note of the following:
Linn County Iowa Parcel Information - "Current Tax Information":   TIF District (i.e MARION CITY/MARION SCH/CENTRAL CORRIDOR RESTATED TIF 2017)
"Current Assessment Value" as of Jan 1, 2024 - Taxes Payable September 2025 &amp; March 2026, Assessed value: 
Note: you can  "Get Current Year Tax Estimate" at https://linn.iowaassessors.com/search.php if you do not know the rollback that gets applied to the property</t>
  </si>
  <si>
    <r>
      <t xml:space="preserve">(2a) Enter the gross valuation (Current Value as of January 1, 2024, total value) as noted in in step three of </t>
    </r>
    <r>
      <rPr>
        <i/>
        <sz val="12"/>
        <color theme="1"/>
        <rFont val="Calibri"/>
        <family val="2"/>
        <scheme val="minor"/>
      </rPr>
      <t xml:space="preserve">Collecting Information </t>
    </r>
    <r>
      <rPr>
        <sz val="12"/>
        <color theme="1"/>
        <rFont val="Calibri"/>
        <family val="2"/>
        <scheme val="minor"/>
      </rPr>
      <t xml:space="preserve">(above).  Overwrite the rollback factor (%) found in step three under </t>
    </r>
    <r>
      <rPr>
        <i/>
        <sz val="12"/>
        <color theme="1"/>
        <rFont val="Calibri"/>
        <family val="2"/>
        <scheme val="minor"/>
      </rPr>
      <t xml:space="preserve">Collecting Information (above) </t>
    </r>
    <r>
      <rPr>
        <sz val="12"/>
        <color theme="1"/>
        <rFont val="Calibri"/>
        <family val="2"/>
        <scheme val="minor"/>
      </rPr>
      <t>under "Get Current Year Tax Estimate",  if it is different (default is 90%).</t>
    </r>
  </si>
  <si>
    <t>(5) Add a 1 to the District Number as found in step three from the Linn County Assessor's website under Taxing Districts (i.e. 7300 + 1 = 7301).  Enter this new number as the tax district number.  The consolidated tax rate for TIF purposes (for FY23-24) will automatically prefill.  Note property tax rates are not set for FY25-26 until the end of April 2025, so the FY24-25 rate is used for estimating.</t>
  </si>
  <si>
    <t>District Name</t>
  </si>
  <si>
    <t>MARION CITY/LINN MAR SCH/WINSLOW RD</t>
  </si>
  <si>
    <t>MARION CITY AG/LINN MAR SCH/WINSLOW RD</t>
  </si>
  <si>
    <t>MARION CITY/CEDAR RAPIDS SCH/ COLLINS RD</t>
  </si>
  <si>
    <t>MARION CITY/CEDAR RAPIDS SCH/COLLINS RD RESTATED 2017</t>
  </si>
  <si>
    <t>MARION TWP/MARION SCH/MARION CITY</t>
  </si>
  <si>
    <t>MARION TWP/LINN MAR SCH/MARION</t>
  </si>
  <si>
    <t>MARION CITY AG/CEDAR RAPIDS SCH/ COLLINS RD</t>
  </si>
  <si>
    <t>MARION CITY/MARION SCH/COLLINS RD</t>
  </si>
  <si>
    <t>MARION CITY AG/MARION SCH/COLLINS RD</t>
  </si>
  <si>
    <t>MARION CITY/LINN MAR SCH/COLLINS RD</t>
  </si>
  <si>
    <t>MARION CITY AG/LINN MAR SCH/COLLINS RD</t>
  </si>
  <si>
    <t>MARION CITY/MARION SCH/COLLINS RD RESTATED 2017</t>
  </si>
  <si>
    <t>MARION CITY/LINN MAR SCH/TOWER TERRACE RD</t>
  </si>
  <si>
    <t>MARION CITY AG/LINN MAR SCH/W TOWER TERRACE RD</t>
  </si>
  <si>
    <t>MARION CITY/LINN MAR SCH/ 29TH AVE</t>
  </si>
  <si>
    <t>MARION CITY AG/LINN MAR SCH/29TH AVE</t>
  </si>
  <si>
    <t>MARION CITY/LINN MAR SCH/HWY 13N #1</t>
  </si>
  <si>
    <t>MARION CITY AG/LINN MAR SCH/HWY 13N #1</t>
  </si>
  <si>
    <t>MARION CITY/MARION SCH/CENTRAL CORRIDOR</t>
  </si>
  <si>
    <t>MARION CITY/LINN MAR SCH/CENTRAL CORRIDOR</t>
  </si>
  <si>
    <t>MARION CITY/MARION SCH/CENTRAL CORRIDOR AMENDED 2017</t>
  </si>
  <si>
    <t>MARION CITY/LINN MAR SCH/CENTRAL CORRIDOR RESTATED 2017</t>
  </si>
  <si>
    <t>MARION CITY AG/LINN MAR SCH/CENTRAL CORR RESTATED 2017</t>
  </si>
  <si>
    <t>MARION CITY/LINN MAR SCH/ECHO HILL</t>
  </si>
  <si>
    <t>MARION CITY/LINN MAR SCH/CITY EXEMPT NC15-01/ECHO HILL TIF</t>
  </si>
  <si>
    <t>MARION CITY AG/LINN MAR SCH/ECHO HILL TIF</t>
  </si>
  <si>
    <t>District</t>
  </si>
  <si>
    <t>FY 25-26 TIF Rate</t>
  </si>
  <si>
    <t>Exhibit B Calculation (Estimate of Payments for December 1, 2026 and June 1, 2027)</t>
  </si>
  <si>
    <t>Gross Valuation on 1/1/2025:</t>
  </si>
  <si>
    <t>Taxable Valuation on 1/1/2025:</t>
  </si>
  <si>
    <t>1st semi-annual installment to be paid in December 2026</t>
  </si>
  <si>
    <t>2nd semi-annual installment to be paid in June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</si>
</sst>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_(&quot;$&quot;* #,##0.00000_);_(&quot;$&quot;* \(#,##0.00000\);_(&quot;$&quot;* &quot;-&quot;??_);_(@_)"/>
  </numFmts>
  <fonts count="9"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i/>
      <sz val="12"/>
      <color rgb="FFFF0000"/>
      <name val="Calibri"/>
      <family val="2"/>
      <scheme val="minor"/>
    </font>
    <font>
      <i/>
      <sz val="12"/>
      <color theme="1"/>
      <name val="Calibri"/>
      <family val="2"/>
      <scheme val="minor"/>
    </font>
    <font>
      <i/>
      <sz val="12"/>
      <color rgb="FF0070C0"/>
      <name val="Calibri"/>
      <family val="2"/>
      <scheme val="minor"/>
    </font>
    <font>
      <sz val="8"/>
      <name val="Calibri"/>
      <family val="2"/>
      <scheme val="minor"/>
    </font>
    <font>
      <b/>
      <sz val="1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8">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31">
    <xf numFmtId="0" fontId="0" fillId="0" borderId="0" xfId="0"/>
    <xf numFmtId="0" fontId="0" fillId="0" borderId="0" xfId="0" applyAlignment="1">
      <alignment vertical="center" wrapText="1"/>
    </xf>
    <xf numFmtId="0" fontId="0" fillId="0" borderId="0" xfId="0" applyAlignment="1">
      <alignment vertical="top" wrapText="1"/>
    </xf>
    <xf numFmtId="0" fontId="8" fillId="0" borderId="0" xfId="0" applyFont="1" applyAlignment="1">
      <alignment vertical="top" wrapText="1"/>
    </xf>
    <xf numFmtId="0" fontId="2" fillId="0" borderId="0" xfId="7" applyAlignment="1">
      <alignment vertical="top" wrapText="1"/>
    </xf>
    <xf numFmtId="0" fontId="2" fillId="0" borderId="0" xfId="7" applyAlignment="1">
      <alignment vertical="center"/>
    </xf>
    <xf numFmtId="0" fontId="0" fillId="0" borderId="0" xfId="0" applyProtection="1">
      <protection locked="0"/>
    </xf>
    <xf numFmtId="0" fontId="0" fillId="0" borderId="0" xfId="0" quotePrefix="1" applyProtection="1">
      <protection locked="0"/>
    </xf>
    <xf numFmtId="14" fontId="0" fillId="2" borderId="0" xfId="0" applyNumberFormat="1" applyFill="1" applyProtection="1">
      <protection locked="0"/>
    </xf>
    <xf numFmtId="49" fontId="0" fillId="2" borderId="0" xfId="0" applyNumberFormat="1" applyFill="1" applyProtection="1">
      <protection locked="0"/>
    </xf>
    <xf numFmtId="1" fontId="0" fillId="2" borderId="0" xfId="0" applyNumberFormat="1" applyFill="1" applyProtection="1">
      <protection locked="0"/>
    </xf>
    <xf numFmtId="164" fontId="0" fillId="2" borderId="0" xfId="1" applyNumberFormat="1" applyFont="1" applyFill="1" applyProtection="1">
      <protection locked="0"/>
    </xf>
    <xf numFmtId="164" fontId="0" fillId="0" borderId="0" xfId="0" applyNumberFormat="1" applyProtection="1">
      <protection locked="0"/>
    </xf>
    <xf numFmtId="0" fontId="5" fillId="0" borderId="0" xfId="0" applyFont="1" applyAlignment="1" applyProtection="1">
      <alignment horizontal="right"/>
      <protection locked="0"/>
    </xf>
    <xf numFmtId="9" fontId="0" fillId="0" borderId="0" xfId="6" applyFont="1" applyProtection="1">
      <protection locked="0"/>
    </xf>
    <xf numFmtId="164" fontId="0" fillId="0" borderId="0" xfId="1" applyNumberFormat="1" applyFont="1" applyProtection="1">
      <protection locked="0"/>
    </xf>
    <xf numFmtId="0" fontId="4" fillId="0" borderId="0" xfId="0" applyFont="1" applyProtection="1">
      <protection locked="0"/>
    </xf>
    <xf numFmtId="1" fontId="0" fillId="2" borderId="0" xfId="1" applyNumberFormat="1" applyFont="1" applyFill="1" applyProtection="1">
      <protection locked="0"/>
    </xf>
    <xf numFmtId="44" fontId="0" fillId="2" borderId="0" xfId="1" applyFont="1" applyFill="1" applyProtection="1">
      <protection locked="0"/>
    </xf>
    <xf numFmtId="0" fontId="0" fillId="0" borderId="0" xfId="0" applyAlignment="1" applyProtection="1">
      <alignment horizontal="right"/>
      <protection locked="0"/>
    </xf>
    <xf numFmtId="9" fontId="0" fillId="2" borderId="0" xfId="0" applyNumberFormat="1" applyFill="1" applyProtection="1">
      <protection locked="0"/>
    </xf>
    <xf numFmtId="0" fontId="6" fillId="0" borderId="0" xfId="0" applyFont="1" applyProtection="1">
      <protection locked="0"/>
    </xf>
    <xf numFmtId="164" fontId="0" fillId="0" borderId="0" xfId="0" applyNumberFormat="1"/>
    <xf numFmtId="164" fontId="0" fillId="0" borderId="1" xfId="1" applyNumberFormat="1" applyFont="1" applyBorder="1" applyProtection="1"/>
    <xf numFmtId="164" fontId="0" fillId="0" borderId="1" xfId="0" applyNumberFormat="1" applyBorder="1"/>
    <xf numFmtId="165" fontId="0" fillId="0" borderId="0" xfId="1" applyNumberFormat="1" applyFont="1" applyFill="1" applyProtection="1"/>
    <xf numFmtId="165" fontId="0" fillId="0" borderId="0" xfId="0" applyNumberFormat="1"/>
    <xf numFmtId="0" fontId="0" fillId="0" borderId="0" xfId="0" applyAlignment="1">
      <alignment horizontal="center"/>
    </xf>
    <xf numFmtId="0" fontId="0" fillId="0" borderId="0" xfId="0" quotePrefix="1"/>
    <xf numFmtId="164" fontId="0" fillId="0" borderId="0" xfId="1" applyNumberFormat="1" applyFont="1" applyProtection="1"/>
    <xf numFmtId="10" fontId="0" fillId="0" borderId="0" xfId="6" applyNumberFormat="1" applyFont="1"/>
  </cellXfs>
  <cellStyles count="8">
    <cellStyle name="Currency" xfId="1" builtinId="4"/>
    <cellStyle name="Followed Hyperlink" xfId="3" builtinId="9" hidden="1"/>
    <cellStyle name="Followed Hyperlink" xfId="5" builtinId="9" hidden="1"/>
    <cellStyle name="Hyperlink" xfId="2" builtinId="8" hidden="1"/>
    <cellStyle name="Hyperlink" xfId="4" builtinId="8" hidden="1"/>
    <cellStyle name="Hyperlink" xfId="7" builtinId="8"/>
    <cellStyle name="Normal" xfId="0" builtinId="0"/>
    <cellStyle name="Percent" xfId="6"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linn.iowaassessors.com/search.php" TargetMode="External"/><Relationship Id="rId1" Type="http://schemas.openxmlformats.org/officeDocument/2006/relationships/hyperlink" Target="mailto:lcairy@cityofmarion.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8"/>
  <sheetViews>
    <sheetView topLeftCell="A6" workbookViewId="0">
      <selection activeCell="A18" sqref="A18"/>
    </sheetView>
  </sheetViews>
  <sheetFormatPr defaultRowHeight="15.75" x14ac:dyDescent="0.25"/>
  <cols>
    <col min="1" max="1" width="85.375" style="2" customWidth="1"/>
  </cols>
  <sheetData>
    <row r="1" spans="1:2" ht="252.75" customHeight="1" x14ac:dyDescent="0.25">
      <c r="A1" s="2" t="s">
        <v>56</v>
      </c>
    </row>
    <row r="2" spans="1:2" ht="362.25" x14ac:dyDescent="0.25">
      <c r="A2" s="2" t="s">
        <v>57</v>
      </c>
    </row>
    <row r="3" spans="1:2" ht="296.25" customHeight="1" x14ac:dyDescent="0.25">
      <c r="A3" s="2" t="s">
        <v>58</v>
      </c>
      <c r="B3" s="5" t="s">
        <v>50</v>
      </c>
    </row>
    <row r="5" spans="1:2" x14ac:dyDescent="0.25">
      <c r="A5" s="3" t="s">
        <v>25</v>
      </c>
    </row>
    <row r="6" spans="1:2" ht="31.5" x14ac:dyDescent="0.25">
      <c r="A6" s="2" t="s">
        <v>45</v>
      </c>
    </row>
    <row r="7" spans="1:2" ht="63" x14ac:dyDescent="0.25">
      <c r="A7" s="2" t="s">
        <v>59</v>
      </c>
    </row>
    <row r="8" spans="1:2" ht="31.5" x14ac:dyDescent="0.25">
      <c r="A8" s="2" t="s">
        <v>40</v>
      </c>
    </row>
    <row r="9" spans="1:2" x14ac:dyDescent="0.25">
      <c r="A9" s="2" t="s">
        <v>41</v>
      </c>
    </row>
    <row r="10" spans="1:2" ht="63" x14ac:dyDescent="0.25">
      <c r="A10" s="2" t="s">
        <v>60</v>
      </c>
    </row>
    <row r="11" spans="1:2" ht="31.5" x14ac:dyDescent="0.25">
      <c r="A11" s="2" t="s">
        <v>42</v>
      </c>
    </row>
    <row r="12" spans="1:2" x14ac:dyDescent="0.25">
      <c r="A12" s="2" t="s">
        <v>43</v>
      </c>
    </row>
    <row r="13" spans="1:2" ht="31.5" x14ac:dyDescent="0.25">
      <c r="A13" s="2" t="s">
        <v>44</v>
      </c>
    </row>
    <row r="15" spans="1:2" x14ac:dyDescent="0.25">
      <c r="A15" s="3" t="s">
        <v>46</v>
      </c>
    </row>
    <row r="16" spans="1:2" x14ac:dyDescent="0.25">
      <c r="A16" s="2" t="s">
        <v>47</v>
      </c>
    </row>
    <row r="17" spans="1:1" x14ac:dyDescent="0.25">
      <c r="A17" s="2" t="s">
        <v>48</v>
      </c>
    </row>
    <row r="18" spans="1:1" x14ac:dyDescent="0.25">
      <c r="A18" s="4" t="s">
        <v>49</v>
      </c>
    </row>
  </sheetData>
  <hyperlinks>
    <hyperlink ref="A18" r:id="rId1" xr:uid="{00000000-0004-0000-0000-000000000000}"/>
    <hyperlink ref="B3" r:id="rId2"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4"/>
  <sheetViews>
    <sheetView tabSelected="1" zoomScalePageLayoutView="150" workbookViewId="0">
      <selection activeCell="E22" sqref="E22"/>
    </sheetView>
  </sheetViews>
  <sheetFormatPr defaultColWidth="11" defaultRowHeight="15.75" x14ac:dyDescent="0.25"/>
  <cols>
    <col min="1" max="1" width="4.375" style="6" customWidth="1"/>
    <col min="2" max="2" width="31.875" style="6" customWidth="1"/>
    <col min="3" max="3" width="19.125" style="6" customWidth="1"/>
    <col min="4" max="4" width="17.75" style="6" bestFit="1" customWidth="1"/>
    <col min="5" max="5" width="18.875" style="6" customWidth="1"/>
    <col min="6" max="6" width="14" style="6" customWidth="1"/>
    <col min="7" max="16384" width="11" style="6"/>
  </cols>
  <sheetData>
    <row r="1" spans="1:8" x14ac:dyDescent="0.25">
      <c r="B1" s="6" t="s">
        <v>16</v>
      </c>
    </row>
    <row r="2" spans="1:8" x14ac:dyDescent="0.25">
      <c r="B2" s="6" t="s">
        <v>90</v>
      </c>
    </row>
    <row r="4" spans="1:8" x14ac:dyDescent="0.25">
      <c r="A4" s="7" t="s">
        <v>3</v>
      </c>
      <c r="B4" s="6" t="s">
        <v>26</v>
      </c>
      <c r="C4" s="8"/>
      <c r="G4" s="6" t="s">
        <v>2</v>
      </c>
    </row>
    <row r="6" spans="1:8" x14ac:dyDescent="0.25">
      <c r="B6" s="6" t="s">
        <v>0</v>
      </c>
      <c r="C6" s="9"/>
      <c r="D6" s="9"/>
      <c r="E6" s="9"/>
      <c r="F6" s="9"/>
    </row>
    <row r="7" spans="1:8" x14ac:dyDescent="0.25">
      <c r="B7" s="6" t="s">
        <v>1</v>
      </c>
      <c r="C7" s="10"/>
      <c r="D7" s="10"/>
      <c r="E7" s="10"/>
      <c r="F7" s="10"/>
    </row>
    <row r="9" spans="1:8" x14ac:dyDescent="0.25">
      <c r="A9" s="7" t="s">
        <v>19</v>
      </c>
      <c r="B9" s="6" t="s">
        <v>91</v>
      </c>
      <c r="C9" s="11"/>
      <c r="D9" s="11"/>
      <c r="E9" s="11"/>
      <c r="F9" s="11"/>
      <c r="G9" s="22">
        <f>SUM(C9:F9)</f>
        <v>0</v>
      </c>
    </row>
    <row r="10" spans="1:8" x14ac:dyDescent="0.25">
      <c r="A10" s="7"/>
      <c r="B10" s="13" t="s">
        <v>20</v>
      </c>
      <c r="C10" s="14">
        <v>0.47431600000000002</v>
      </c>
      <c r="D10" s="14">
        <v>0.9</v>
      </c>
      <c r="E10" s="14">
        <v>0.9</v>
      </c>
      <c r="F10" s="14">
        <v>0.9</v>
      </c>
      <c r="G10" s="12"/>
    </row>
    <row r="11" spans="1:8" x14ac:dyDescent="0.25">
      <c r="A11" s="7" t="s">
        <v>21</v>
      </c>
      <c r="B11" s="6" t="s">
        <v>92</v>
      </c>
      <c r="C11" s="23">
        <f>C9*C10</f>
        <v>0</v>
      </c>
      <c r="D11" s="23">
        <f>D9*D10</f>
        <v>0</v>
      </c>
      <c r="E11" s="23">
        <f>E9*E10</f>
        <v>0</v>
      </c>
      <c r="F11" s="23">
        <f t="shared" ref="F11" si="0">F9*F10</f>
        <v>0</v>
      </c>
      <c r="G11" s="24">
        <f>SUM(C11:F11)</f>
        <v>0</v>
      </c>
    </row>
    <row r="12" spans="1:8" x14ac:dyDescent="0.25">
      <c r="A12" s="7"/>
      <c r="C12" s="15"/>
      <c r="D12" s="15"/>
      <c r="E12" s="15"/>
      <c r="F12" s="15"/>
      <c r="G12" s="12"/>
    </row>
    <row r="13" spans="1:8" x14ac:dyDescent="0.25">
      <c r="A13" s="7" t="s">
        <v>4</v>
      </c>
      <c r="B13" s="6" t="s">
        <v>27</v>
      </c>
      <c r="C13" s="11"/>
      <c r="D13" s="11"/>
      <c r="E13" s="11"/>
      <c r="F13" s="11"/>
      <c r="G13" s="22">
        <f>SUM(C13:F13)</f>
        <v>0</v>
      </c>
      <c r="H13" s="16" t="s">
        <v>18</v>
      </c>
    </row>
    <row r="14" spans="1:8" x14ac:dyDescent="0.25">
      <c r="A14" s="7"/>
      <c r="B14" s="13" t="s">
        <v>20</v>
      </c>
      <c r="C14" s="14">
        <v>0.47431600000000002</v>
      </c>
      <c r="D14" s="14">
        <v>0.9</v>
      </c>
      <c r="E14" s="14">
        <v>0.9</v>
      </c>
      <c r="F14" s="14">
        <v>0.9</v>
      </c>
      <c r="G14" s="12"/>
      <c r="H14" s="16"/>
    </row>
    <row r="15" spans="1:8" x14ac:dyDescent="0.25">
      <c r="A15" s="7" t="s">
        <v>22</v>
      </c>
      <c r="B15" s="6" t="s">
        <v>39</v>
      </c>
      <c r="C15" s="23">
        <f>C13*C14</f>
        <v>0</v>
      </c>
      <c r="D15" s="23">
        <f>D13*D14</f>
        <v>0</v>
      </c>
      <c r="E15" s="23">
        <f>E13*E14</f>
        <v>0</v>
      </c>
      <c r="F15" s="23">
        <f>F13*F14</f>
        <v>0</v>
      </c>
      <c r="G15" s="24">
        <f>SUM(C15:F15)</f>
        <v>0</v>
      </c>
      <c r="H15" s="16"/>
    </row>
    <row r="16" spans="1:8" x14ac:dyDescent="0.25">
      <c r="C16"/>
      <c r="D16"/>
      <c r="E16"/>
      <c r="F16"/>
      <c r="G16"/>
    </row>
    <row r="17" spans="1:7" x14ac:dyDescent="0.25">
      <c r="A17" s="7" t="s">
        <v>5</v>
      </c>
      <c r="B17" s="6" t="s">
        <v>6</v>
      </c>
      <c r="C17" s="22">
        <f>G11-G15</f>
        <v>0</v>
      </c>
    </row>
    <row r="19" spans="1:7" x14ac:dyDescent="0.25">
      <c r="A19" s="7" t="s">
        <v>7</v>
      </c>
      <c r="B19" s="6" t="s">
        <v>24</v>
      </c>
      <c r="D19" s="25">
        <f>VLOOKUP('Exhibit B Calculation'!D20,'Levy Rates by District'!D3:J29,7,FALSE)</f>
        <v>31.175000000000001</v>
      </c>
    </row>
    <row r="20" spans="1:7" x14ac:dyDescent="0.25">
      <c r="A20" s="7"/>
      <c r="C20" s="6" t="s">
        <v>88</v>
      </c>
      <c r="D20" s="17" t="s">
        <v>69</v>
      </c>
      <c r="E20" s="16"/>
    </row>
    <row r="22" spans="1:7" x14ac:dyDescent="0.25">
      <c r="A22" s="7" t="s">
        <v>8</v>
      </c>
      <c r="B22" s="6" t="s">
        <v>9</v>
      </c>
    </row>
    <row r="23" spans="1:7" x14ac:dyDescent="0.25">
      <c r="C23" s="22">
        <f>C17</f>
        <v>0</v>
      </c>
      <c r="D23" s="26">
        <f>D19</f>
        <v>31.175000000000001</v>
      </c>
      <c r="E23" s="27">
        <v>1000</v>
      </c>
      <c r="F23" s="28" t="s">
        <v>10</v>
      </c>
      <c r="G23" s="29">
        <f>C23*D23/E23</f>
        <v>0</v>
      </c>
    </row>
    <row r="25" spans="1:7" x14ac:dyDescent="0.25">
      <c r="A25" s="7" t="s">
        <v>11</v>
      </c>
      <c r="B25" s="6" t="s">
        <v>12</v>
      </c>
      <c r="C25" s="18">
        <v>0</v>
      </c>
    </row>
    <row r="26" spans="1:7" x14ac:dyDescent="0.25">
      <c r="B26" s="19" t="s">
        <v>13</v>
      </c>
      <c r="C26" s="22">
        <f>G23-C25</f>
        <v>0</v>
      </c>
      <c r="D26" s="6" t="s">
        <v>14</v>
      </c>
    </row>
    <row r="28" spans="1:7" x14ac:dyDescent="0.25">
      <c r="A28" s="7" t="s">
        <v>15</v>
      </c>
      <c r="B28" s="6" t="s">
        <v>28</v>
      </c>
      <c r="C28" s="20"/>
    </row>
    <row r="29" spans="1:7" x14ac:dyDescent="0.25">
      <c r="C29" s="22">
        <f>C26*C28</f>
        <v>0</v>
      </c>
      <c r="D29" s="6" t="s">
        <v>17</v>
      </c>
    </row>
    <row r="31" spans="1:7" x14ac:dyDescent="0.25">
      <c r="C31" s="22">
        <f>C29/2</f>
        <v>0</v>
      </c>
      <c r="D31" s="16" t="s">
        <v>93</v>
      </c>
    </row>
    <row r="32" spans="1:7" x14ac:dyDescent="0.25">
      <c r="C32" s="22">
        <f>C31</f>
        <v>0</v>
      </c>
      <c r="D32" s="16" t="s">
        <v>94</v>
      </c>
    </row>
    <row r="34" spans="1:1" x14ac:dyDescent="0.25">
      <c r="A34" s="21" t="s">
        <v>23</v>
      </c>
    </row>
  </sheetData>
  <sheetProtection algorithmName="SHA-512" hashValue="U90LcUnYYx4ISMGxkX7rP7O4DkdnEh6bPt1nh4JqNtgu1kqrxTcEi3BDRt1QNy9cLDPOS/jGnHZJI+6rD3SUNw==" saltValue="IFmLOwwHUxs9NgYnuMQy1w==" spinCount="100000" sheet="1" objects="1" scenarios="1"/>
  <pageMargins left="0.75" right="0.75" top="1" bottom="1" header="0.5" footer="0.5"/>
  <pageSetup scale="81"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r:uid="{D99BDA49-7866-4376-9518-A8862084E51D}">
          <x14:formula1>
            <xm:f>'Levy Rates by District'!$D$3:$D$29</xm:f>
          </x14:formula1>
          <xm:sqref>D20</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29"/>
  <sheetViews>
    <sheetView workbookViewId="0">
      <selection activeCell="G11" sqref="G11"/>
    </sheetView>
  </sheetViews>
  <sheetFormatPr defaultRowHeight="15.75" x14ac:dyDescent="0.25"/>
  <cols>
    <col min="1" max="1" width="13.875" bestFit="1" customWidth="1"/>
    <col min="2" max="3" width="13" bestFit="1" customWidth="1"/>
    <col min="4" max="4" width="37.5" bestFit="1" customWidth="1"/>
    <col min="5" max="9" width="14.625" bestFit="1" customWidth="1"/>
    <col min="10" max="10" width="15.125" bestFit="1" customWidth="1"/>
  </cols>
  <sheetData>
    <row r="2" spans="1:14" x14ac:dyDescent="0.25">
      <c r="A2" t="s">
        <v>29</v>
      </c>
      <c r="B2" t="s">
        <v>31</v>
      </c>
      <c r="C2" t="s">
        <v>30</v>
      </c>
      <c r="D2" t="s">
        <v>61</v>
      </c>
      <c r="E2" t="s">
        <v>35</v>
      </c>
      <c r="F2" t="s">
        <v>51</v>
      </c>
      <c r="G2" t="s">
        <v>52</v>
      </c>
      <c r="H2" t="s">
        <v>53</v>
      </c>
      <c r="I2" t="s">
        <v>55</v>
      </c>
      <c r="J2" t="s">
        <v>89</v>
      </c>
    </row>
    <row r="3" spans="1:14" x14ac:dyDescent="0.25">
      <c r="A3" t="s">
        <v>32</v>
      </c>
      <c r="B3" s="1">
        <v>57672</v>
      </c>
      <c r="C3" s="1">
        <v>7707</v>
      </c>
      <c r="D3" s="1" t="s">
        <v>62</v>
      </c>
      <c r="E3">
        <v>31.82104</v>
      </c>
      <c r="F3">
        <v>31.807919999999999</v>
      </c>
      <c r="G3">
        <v>31.042000000000002</v>
      </c>
      <c r="H3">
        <v>32.391869999999997</v>
      </c>
      <c r="I3">
        <v>32.394150000000003</v>
      </c>
      <c r="J3">
        <v>32.527009999999997</v>
      </c>
    </row>
    <row r="4" spans="1:14" ht="31.5" x14ac:dyDescent="0.25">
      <c r="A4" t="s">
        <v>32</v>
      </c>
      <c r="B4" s="1">
        <v>57674</v>
      </c>
      <c r="C4" s="1">
        <v>7806</v>
      </c>
      <c r="D4" s="1" t="s">
        <v>63</v>
      </c>
      <c r="E4">
        <v>22.773199999999999</v>
      </c>
      <c r="F4">
        <v>22.648499999999999</v>
      </c>
      <c r="G4">
        <v>21.88156</v>
      </c>
      <c r="H4">
        <v>22.648759999999999</v>
      </c>
      <c r="I4">
        <v>22.982030000000002</v>
      </c>
      <c r="J4">
        <v>23.296769999999999</v>
      </c>
    </row>
    <row r="5" spans="1:14" ht="31.5" x14ac:dyDescent="0.25">
      <c r="A5" t="s">
        <v>33</v>
      </c>
      <c r="B5" s="1">
        <v>57266</v>
      </c>
      <c r="C5" s="1">
        <v>7501</v>
      </c>
      <c r="D5" s="1" t="s">
        <v>64</v>
      </c>
      <c r="E5">
        <v>32.425539999999998</v>
      </c>
      <c r="F5">
        <v>32.92653</v>
      </c>
      <c r="G5">
        <v>31.99363</v>
      </c>
      <c r="H5">
        <v>32.729439999999997</v>
      </c>
      <c r="I5">
        <v>31.701820000000001</v>
      </c>
      <c r="J5">
        <v>31.144860000000001</v>
      </c>
    </row>
    <row r="6" spans="1:14" ht="31.5" x14ac:dyDescent="0.25">
      <c r="A6" t="s">
        <v>33</v>
      </c>
      <c r="B6" s="1">
        <v>57809</v>
      </c>
      <c r="C6" s="1">
        <v>7502</v>
      </c>
      <c r="D6" s="1" t="s">
        <v>65</v>
      </c>
      <c r="E6">
        <v>32.425539999999998</v>
      </c>
      <c r="F6">
        <v>32.92653</v>
      </c>
      <c r="G6">
        <v>31.99363</v>
      </c>
      <c r="H6">
        <v>32.729439999999997</v>
      </c>
      <c r="I6">
        <v>31.701820000000001</v>
      </c>
      <c r="J6">
        <v>31.144860000000001</v>
      </c>
    </row>
    <row r="7" spans="1:14" x14ac:dyDescent="0.25">
      <c r="A7" t="s">
        <v>33</v>
      </c>
      <c r="B7" s="1">
        <v>57260</v>
      </c>
      <c r="C7" s="1">
        <v>7001</v>
      </c>
      <c r="D7" s="1" t="s">
        <v>66</v>
      </c>
      <c r="E7">
        <v>23.40558</v>
      </c>
      <c r="F7">
        <v>21.60689</v>
      </c>
      <c r="G7">
        <v>21.32809</v>
      </c>
      <c r="H7">
        <v>22.074850000000001</v>
      </c>
      <c r="I7">
        <v>21.64667</v>
      </c>
      <c r="J7">
        <v>22.242339999999999</v>
      </c>
    </row>
    <row r="8" spans="1:14" x14ac:dyDescent="0.25">
      <c r="A8" t="s">
        <v>33</v>
      </c>
      <c r="B8" s="1">
        <v>57262</v>
      </c>
      <c r="C8" s="1">
        <v>7101</v>
      </c>
      <c r="D8" s="1" t="s">
        <v>67</v>
      </c>
      <c r="E8">
        <v>22.974869999999999</v>
      </c>
      <c r="F8">
        <v>22.795580000000001</v>
      </c>
      <c r="G8">
        <v>22.07959</v>
      </c>
      <c r="H8">
        <v>22.813369999999999</v>
      </c>
      <c r="I8">
        <v>23.220210000000002</v>
      </c>
      <c r="J8">
        <v>23.594349999999999</v>
      </c>
    </row>
    <row r="9" spans="1:14" ht="31.5" x14ac:dyDescent="0.25">
      <c r="A9" t="s">
        <v>33</v>
      </c>
      <c r="B9" s="1">
        <v>57268</v>
      </c>
      <c r="C9" s="1">
        <v>7601</v>
      </c>
      <c r="D9" s="1" t="s">
        <v>68</v>
      </c>
      <c r="E9">
        <v>23.377700000000001</v>
      </c>
      <c r="F9">
        <v>23.767109999999999</v>
      </c>
      <c r="G9">
        <v>22.833189999999998</v>
      </c>
      <c r="H9">
        <v>22.986329999999999</v>
      </c>
      <c r="I9">
        <v>22.2897</v>
      </c>
      <c r="J9">
        <v>21.914619999999999</v>
      </c>
    </row>
    <row r="10" spans="1:14" x14ac:dyDescent="0.25">
      <c r="A10" t="s">
        <v>33</v>
      </c>
      <c r="B10" s="1">
        <v>57270</v>
      </c>
      <c r="C10" s="1">
        <v>7301</v>
      </c>
      <c r="D10" s="1" t="s">
        <v>69</v>
      </c>
      <c r="E10">
        <v>32.251750000000001</v>
      </c>
      <c r="F10">
        <v>30.619230000000002</v>
      </c>
      <c r="G10">
        <v>30.290500000000002</v>
      </c>
      <c r="H10">
        <v>31.65335</v>
      </c>
      <c r="I10">
        <v>30.820609999999999</v>
      </c>
      <c r="J10">
        <v>31.175000000000001</v>
      </c>
    </row>
    <row r="11" spans="1:14" ht="31.5" x14ac:dyDescent="0.25">
      <c r="A11" t="s">
        <v>33</v>
      </c>
      <c r="B11" s="1">
        <v>57272</v>
      </c>
      <c r="C11" s="1">
        <v>7401</v>
      </c>
      <c r="D11" s="1" t="s">
        <v>70</v>
      </c>
      <c r="E11">
        <v>23.20391</v>
      </c>
      <c r="F11">
        <v>21.459810000000001</v>
      </c>
      <c r="G11">
        <v>21.13006</v>
      </c>
      <c r="H11">
        <v>21.910240000000002</v>
      </c>
      <c r="I11">
        <v>21.40849</v>
      </c>
      <c r="J11">
        <v>21.944759999999999</v>
      </c>
    </row>
    <row r="12" spans="1:14" x14ac:dyDescent="0.25">
      <c r="A12" t="s">
        <v>33</v>
      </c>
      <c r="B12" s="1">
        <v>57274</v>
      </c>
      <c r="C12" s="1">
        <v>7701</v>
      </c>
      <c r="D12" s="1" t="s">
        <v>71</v>
      </c>
      <c r="E12">
        <v>31.82104</v>
      </c>
      <c r="F12">
        <v>31.807919999999999</v>
      </c>
      <c r="G12">
        <v>31.042000000000002</v>
      </c>
      <c r="H12">
        <v>32.391869999999997</v>
      </c>
      <c r="I12">
        <v>32.394150000000003</v>
      </c>
      <c r="J12">
        <v>32.527009999999997</v>
      </c>
      <c r="K12" s="30"/>
      <c r="L12" s="30"/>
      <c r="M12" s="30"/>
      <c r="N12" s="30"/>
    </row>
    <row r="13" spans="1:14" ht="31.5" x14ac:dyDescent="0.25">
      <c r="A13" t="s">
        <v>33</v>
      </c>
      <c r="B13" s="1">
        <v>57276</v>
      </c>
      <c r="C13" s="1">
        <v>7801</v>
      </c>
      <c r="D13" s="1" t="s">
        <v>72</v>
      </c>
      <c r="E13">
        <v>22.773199999999999</v>
      </c>
      <c r="F13">
        <v>22.648499999999999</v>
      </c>
      <c r="G13">
        <v>21.88156</v>
      </c>
      <c r="H13">
        <v>22.648759999999999</v>
      </c>
      <c r="I13">
        <v>22.982030000000002</v>
      </c>
      <c r="J13">
        <v>23.296769999999999</v>
      </c>
    </row>
    <row r="14" spans="1:14" ht="31.5" x14ac:dyDescent="0.25">
      <c r="A14" t="s">
        <v>33</v>
      </c>
      <c r="B14" s="1">
        <v>57803</v>
      </c>
      <c r="C14" s="1">
        <v>7305</v>
      </c>
      <c r="D14" s="1" t="s">
        <v>73</v>
      </c>
      <c r="E14">
        <v>32.215175000000002</v>
      </c>
      <c r="F14">
        <v>30.619230000000002</v>
      </c>
      <c r="G14">
        <v>30.290500000000002</v>
      </c>
      <c r="H14">
        <v>31.65335</v>
      </c>
      <c r="I14">
        <v>30.820609999999999</v>
      </c>
      <c r="J14">
        <v>31.175000000000001</v>
      </c>
    </row>
    <row r="15" spans="1:14" ht="31.5" x14ac:dyDescent="0.25">
      <c r="A15" t="s">
        <v>34</v>
      </c>
      <c r="B15" s="1">
        <v>57699</v>
      </c>
      <c r="C15" s="1">
        <v>7710</v>
      </c>
      <c r="D15" s="1" t="s">
        <v>74</v>
      </c>
      <c r="E15">
        <v>31.82104</v>
      </c>
      <c r="F15">
        <v>31.807919999999999</v>
      </c>
      <c r="G15">
        <v>31.042000000000002</v>
      </c>
      <c r="H15">
        <v>32.391869999999997</v>
      </c>
      <c r="I15">
        <v>32.394150000000003</v>
      </c>
      <c r="J15">
        <v>32.527009999999997</v>
      </c>
    </row>
    <row r="16" spans="1:14" ht="31.5" x14ac:dyDescent="0.25">
      <c r="A16" t="s">
        <v>34</v>
      </c>
      <c r="B16" s="1">
        <v>57701</v>
      </c>
      <c r="C16" s="1">
        <v>7810</v>
      </c>
      <c r="D16" s="1" t="s">
        <v>75</v>
      </c>
      <c r="E16">
        <v>22.773199999999999</v>
      </c>
      <c r="F16">
        <v>22.648499999999999</v>
      </c>
      <c r="G16">
        <v>21.88156</v>
      </c>
      <c r="H16">
        <v>22.648759999999999</v>
      </c>
      <c r="I16">
        <v>22.982030000000002</v>
      </c>
      <c r="J16">
        <v>23.296769999999999</v>
      </c>
    </row>
    <row r="17" spans="1:10" x14ac:dyDescent="0.25">
      <c r="A17" t="s">
        <v>36</v>
      </c>
      <c r="B17" s="1">
        <v>57668</v>
      </c>
      <c r="C17" s="1">
        <v>7706</v>
      </c>
      <c r="D17" s="1" t="s">
        <v>76</v>
      </c>
      <c r="E17">
        <v>31.82104</v>
      </c>
      <c r="F17">
        <v>31.807919999999999</v>
      </c>
      <c r="G17">
        <v>31.042000000000002</v>
      </c>
      <c r="H17">
        <v>32.391869999999997</v>
      </c>
      <c r="I17">
        <v>32.394150000000003</v>
      </c>
      <c r="J17">
        <v>32.527009999999997</v>
      </c>
    </row>
    <row r="18" spans="1:10" x14ac:dyDescent="0.25">
      <c r="A18" t="s">
        <v>36</v>
      </c>
      <c r="B18" s="1">
        <v>57670</v>
      </c>
      <c r="C18" s="1">
        <v>7805</v>
      </c>
      <c r="D18" s="1" t="s">
        <v>77</v>
      </c>
      <c r="E18">
        <v>22.773199999999999</v>
      </c>
      <c r="F18">
        <v>22.648499999999999</v>
      </c>
      <c r="G18">
        <v>21.88156</v>
      </c>
      <c r="H18">
        <v>22.648759999999999</v>
      </c>
      <c r="I18">
        <v>22.982030000000002</v>
      </c>
      <c r="J18">
        <v>23.296769999999999</v>
      </c>
    </row>
    <row r="19" spans="1:10" x14ac:dyDescent="0.25">
      <c r="A19" t="s">
        <v>37</v>
      </c>
      <c r="B19" s="1">
        <v>57416</v>
      </c>
      <c r="C19" s="1">
        <v>7702</v>
      </c>
      <c r="D19" s="1" t="s">
        <v>78</v>
      </c>
      <c r="E19">
        <v>31.82104</v>
      </c>
      <c r="F19">
        <v>31.807919999999999</v>
      </c>
      <c r="G19">
        <v>31.042000000000002</v>
      </c>
      <c r="H19">
        <v>32.391869999999997</v>
      </c>
      <c r="I19">
        <v>32.394150000000003</v>
      </c>
      <c r="J19">
        <v>32.527009999999997</v>
      </c>
    </row>
    <row r="20" spans="1:10" ht="31.5" x14ac:dyDescent="0.25">
      <c r="A20" t="s">
        <v>37</v>
      </c>
      <c r="B20" s="1">
        <v>57418</v>
      </c>
      <c r="C20" s="1">
        <v>7802</v>
      </c>
      <c r="D20" s="1" t="s">
        <v>79</v>
      </c>
      <c r="E20">
        <v>22.773199999999999</v>
      </c>
      <c r="F20">
        <v>22.648499999999999</v>
      </c>
      <c r="G20">
        <v>21.88156</v>
      </c>
      <c r="H20">
        <v>22.648759999999999</v>
      </c>
      <c r="I20">
        <v>22.982030000000002</v>
      </c>
      <c r="J20">
        <v>23.296769999999999</v>
      </c>
    </row>
    <row r="21" spans="1:10" ht="31.5" x14ac:dyDescent="0.25">
      <c r="A21" t="s">
        <v>38</v>
      </c>
      <c r="B21" s="1">
        <v>57656</v>
      </c>
      <c r="C21" s="1">
        <v>7302</v>
      </c>
      <c r="D21" s="1" t="s">
        <v>80</v>
      </c>
      <c r="E21">
        <v>32.251750000000001</v>
      </c>
      <c r="F21">
        <v>30.619230000000002</v>
      </c>
      <c r="G21">
        <v>30.290500000000002</v>
      </c>
      <c r="H21">
        <v>31.65335</v>
      </c>
      <c r="I21">
        <v>30.820609999999999</v>
      </c>
      <c r="J21">
        <v>31.175000000000001</v>
      </c>
    </row>
    <row r="22" spans="1:10" ht="31.5" x14ac:dyDescent="0.25">
      <c r="A22" t="s">
        <v>38</v>
      </c>
      <c r="B22" s="1">
        <v>57658</v>
      </c>
      <c r="C22" s="1">
        <v>7705</v>
      </c>
      <c r="D22" s="1" t="s">
        <v>81</v>
      </c>
      <c r="E22">
        <v>31.82104</v>
      </c>
      <c r="F22">
        <v>31.807919999999999</v>
      </c>
      <c r="G22">
        <v>31.042000000000002</v>
      </c>
      <c r="H22">
        <v>32.391869999999997</v>
      </c>
      <c r="I22">
        <v>32.394150000000003</v>
      </c>
      <c r="J22">
        <v>32.527009999999997</v>
      </c>
    </row>
    <row r="23" spans="1:10" ht="31.5" x14ac:dyDescent="0.25">
      <c r="A23" t="s">
        <v>38</v>
      </c>
      <c r="B23" s="1">
        <v>57690</v>
      </c>
      <c r="C23" s="1">
        <v>7303</v>
      </c>
      <c r="D23" s="1" t="s">
        <v>80</v>
      </c>
      <c r="E23">
        <v>32.251750000000001</v>
      </c>
      <c r="F23">
        <v>30.619230000000002</v>
      </c>
      <c r="G23">
        <v>30.290500000000002</v>
      </c>
      <c r="H23">
        <v>31.65335</v>
      </c>
      <c r="I23">
        <v>30.820609999999999</v>
      </c>
      <c r="J23">
        <v>31.175000000000001</v>
      </c>
    </row>
    <row r="24" spans="1:10" ht="31.5" x14ac:dyDescent="0.25">
      <c r="A24" t="s">
        <v>38</v>
      </c>
      <c r="B24" s="1">
        <v>57797</v>
      </c>
      <c r="C24" s="1">
        <v>7304</v>
      </c>
      <c r="D24" s="1" t="s">
        <v>82</v>
      </c>
      <c r="E24">
        <v>32.251750000000001</v>
      </c>
      <c r="F24">
        <v>30.619230000000002</v>
      </c>
      <c r="G24">
        <v>30.290500000000002</v>
      </c>
      <c r="H24">
        <v>31.65335</v>
      </c>
      <c r="I24">
        <v>30.820609999999999</v>
      </c>
      <c r="J24">
        <v>31.175000000000001</v>
      </c>
    </row>
    <row r="25" spans="1:10" ht="31.5" x14ac:dyDescent="0.25">
      <c r="A25" t="s">
        <v>38</v>
      </c>
      <c r="B25" s="1">
        <v>57799</v>
      </c>
      <c r="C25" s="1">
        <v>7715</v>
      </c>
      <c r="D25" s="1" t="s">
        <v>83</v>
      </c>
      <c r="E25">
        <v>31.82104</v>
      </c>
      <c r="F25">
        <v>31.807919999999999</v>
      </c>
      <c r="G25">
        <v>31.042000000000002</v>
      </c>
      <c r="H25">
        <v>32.391869999999997</v>
      </c>
      <c r="I25">
        <v>32.394150000000003</v>
      </c>
      <c r="J25">
        <v>32.527009999999997</v>
      </c>
    </row>
    <row r="26" spans="1:10" ht="31.5" x14ac:dyDescent="0.25">
      <c r="A26" t="s">
        <v>38</v>
      </c>
      <c r="B26" s="1">
        <v>57801</v>
      </c>
      <c r="C26" s="1">
        <v>7815</v>
      </c>
      <c r="D26" s="1" t="s">
        <v>84</v>
      </c>
      <c r="E26">
        <v>22.773199999999999</v>
      </c>
      <c r="F26">
        <v>22.648499999999999</v>
      </c>
      <c r="G26">
        <v>21.88156</v>
      </c>
      <c r="H26">
        <v>22.648759999999999</v>
      </c>
      <c r="I26">
        <v>22.982030000000002</v>
      </c>
      <c r="J26">
        <v>23.296769999999999</v>
      </c>
    </row>
    <row r="27" spans="1:10" x14ac:dyDescent="0.25">
      <c r="A27" t="s">
        <v>54</v>
      </c>
      <c r="B27" s="1">
        <v>57894</v>
      </c>
      <c r="C27" s="1">
        <v>7717</v>
      </c>
      <c r="D27" s="1" t="s">
        <v>85</v>
      </c>
      <c r="H27">
        <v>32.391869999999997</v>
      </c>
      <c r="I27">
        <v>32.394150000000003</v>
      </c>
      <c r="J27">
        <v>32.527009999999997</v>
      </c>
    </row>
    <row r="28" spans="1:10" ht="31.5" x14ac:dyDescent="0.25">
      <c r="A28" t="s">
        <v>54</v>
      </c>
      <c r="B28" s="1">
        <v>57897</v>
      </c>
      <c r="C28" s="1">
        <v>7718</v>
      </c>
      <c r="D28" s="1" t="s">
        <v>86</v>
      </c>
      <c r="H28">
        <v>19.645009999999999</v>
      </c>
      <c r="I28">
        <v>19.978259999999999</v>
      </c>
      <c r="J28">
        <v>20.293019999999999</v>
      </c>
    </row>
    <row r="29" spans="1:10" ht="31.5" x14ac:dyDescent="0.25">
      <c r="A29" t="s">
        <v>54</v>
      </c>
      <c r="B29" s="1">
        <v>57899</v>
      </c>
      <c r="C29" s="1">
        <v>7808</v>
      </c>
      <c r="D29" s="1" t="s">
        <v>87</v>
      </c>
      <c r="H29">
        <v>22.648759999999999</v>
      </c>
      <c r="I29">
        <v>22.982030000000002</v>
      </c>
      <c r="J29">
        <v>23.296769999999999</v>
      </c>
    </row>
  </sheetData>
  <phoneticPr fontId="7"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6971E3E3742847891F46965061BEA8" ma:contentTypeVersion="13" ma:contentTypeDescription="Create a new document." ma:contentTypeScope="" ma:versionID="6f5f29e0f0215a3b191a7be307480ab2">
  <xsd:schema xmlns:xsd="http://www.w3.org/2001/XMLSchema" xmlns:xs="http://www.w3.org/2001/XMLSchema" xmlns:p="http://schemas.microsoft.com/office/2006/metadata/properties" xmlns:ns2="5d6e742c-18ed-4597-bd49-ee6e3328c279" xmlns:ns3="98067530-2e2b-40d1-9cd8-f01a8212bf82" targetNamespace="http://schemas.microsoft.com/office/2006/metadata/properties" ma:root="true" ma:fieldsID="d73a24ce70ea1a9bb45d6bb9b8a79914" ns2:_="" ns3:_="">
    <xsd:import namespace="5d6e742c-18ed-4597-bd49-ee6e3328c279"/>
    <xsd:import namespace="98067530-2e2b-40d1-9cd8-f01a8212bf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6e742c-18ed-4597-bd49-ee6e3328c2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6122301-3c9d-4a5a-9558-e94fa8b7c5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067530-2e2b-40d1-9cd8-f01a8212bf8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3898f131-4fa4-4121-a558-d39bae5fd794}" ma:internalName="TaxCatchAll" ma:showField="CatchAllData" ma:web="98067530-2e2b-40d1-9cd8-f01a8212bf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8067530-2e2b-40d1-9cd8-f01a8212bf82" xsi:nil="true"/>
    <lcf76f155ced4ddcb4097134ff3c332f xmlns="5d6e742c-18ed-4597-bd49-ee6e3328c27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74F36B-1B8B-4D09-9F63-42A39E1FD8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6e742c-18ed-4597-bd49-ee6e3328c279"/>
    <ds:schemaRef ds:uri="98067530-2e2b-40d1-9cd8-f01a8212bf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9D01E3-5A91-49B3-8DA1-727B69AC8809}">
  <ds:schemaRefs>
    <ds:schemaRef ds:uri="http://schemas.microsoft.com/office/2006/metadata/properties"/>
    <ds:schemaRef ds:uri="http://schemas.microsoft.com/office/infopath/2007/PartnerControls"/>
    <ds:schemaRef ds:uri="98067530-2e2b-40d1-9cd8-f01a8212bf82"/>
    <ds:schemaRef ds:uri="5d6e742c-18ed-4597-bd49-ee6e3328c279"/>
  </ds:schemaRefs>
</ds:datastoreItem>
</file>

<file path=customXml/itemProps3.xml><?xml version="1.0" encoding="utf-8"?>
<ds:datastoreItem xmlns:ds="http://schemas.openxmlformats.org/officeDocument/2006/customXml" ds:itemID="{24F312A9-75C3-4AE1-9BC4-D9D3E2C3C6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Exhibit B Calculation</vt:lpstr>
      <vt:lpstr>Levy Rates by District</vt:lpstr>
    </vt:vector>
  </TitlesOfParts>
  <Company>Barker Financial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Kyle Galloway</dc:creator>
  <cp:lastModifiedBy>Lianne Cairy</cp:lastModifiedBy>
  <cp:lastPrinted>2020-08-09T15:21:48Z</cp:lastPrinted>
  <dcterms:created xsi:type="dcterms:W3CDTF">2018-10-11T18:48:34Z</dcterms:created>
  <dcterms:modified xsi:type="dcterms:W3CDTF">2025-09-05T18:47:19Z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0x010100C26971E3E3742847891F46965061BEA8</vt:lpwstr>
  </property>
  <property fmtid="{D5CDD505-2E9C-101B-9397-08002B2CF9AE}" pid="3" name="MediaServiceImageTags">
    <vt:lpwstr/>
  </property>
</Properties>
</file>